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borahr\Documents\Website\Graduate Updates\"/>
    </mc:Choice>
  </mc:AlternateContent>
  <xr:revisionPtr revIDLastSave="0" documentId="13_ncr:1_{4C5A8A47-6D9F-4CF4-A187-FCEE2DC41C51}" xr6:coauthVersionLast="36" xr6:coauthVersionMax="36" xr10:uidLastSave="{00000000-0000-0000-0000-000000000000}"/>
  <bookViews>
    <workbookView xWindow="0" yWindow="0" windowWidth="24960" windowHeight="12770" xr2:uid="{13A3ED34-D048-4B0F-9068-E30D4CF4F0A9}"/>
  </bookViews>
  <sheets>
    <sheet name="agec_21-2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N37" i="1"/>
  <c r="N36" i="1"/>
  <c r="I36" i="1"/>
  <c r="N35" i="1"/>
  <c r="N34" i="1"/>
  <c r="U33" i="1"/>
  <c r="V33" i="1" s="1"/>
  <c r="S33" i="1"/>
  <c r="T33" i="1" s="1"/>
  <c r="L33" i="1"/>
  <c r="N33" i="1" s="1"/>
  <c r="V32" i="1"/>
  <c r="U32" i="1"/>
  <c r="S32" i="1"/>
  <c r="L32" i="1"/>
  <c r="T32" i="1" s="1"/>
  <c r="U31" i="1"/>
  <c r="T31" i="1"/>
  <c r="S31" i="1"/>
  <c r="L31" i="1"/>
  <c r="V31" i="1" s="1"/>
  <c r="U29" i="1"/>
  <c r="V29" i="1" s="1"/>
  <c r="S29" i="1"/>
  <c r="N29" i="1"/>
  <c r="L29" i="1"/>
  <c r="T29" i="1" s="1"/>
  <c r="U28" i="1"/>
  <c r="V28" i="1" s="1"/>
  <c r="S28" i="1"/>
  <c r="T28" i="1" s="1"/>
  <c r="L28" i="1"/>
  <c r="N28" i="1" s="1"/>
  <c r="V27" i="1"/>
  <c r="U27" i="1"/>
  <c r="S27" i="1"/>
  <c r="L27" i="1"/>
  <c r="T27" i="1" s="1"/>
  <c r="U25" i="1"/>
  <c r="T25" i="1"/>
  <c r="S25" i="1"/>
  <c r="L25" i="1"/>
  <c r="V25" i="1" s="1"/>
  <c r="U24" i="1"/>
  <c r="V24" i="1" s="1"/>
  <c r="S24" i="1"/>
  <c r="N24" i="1"/>
  <c r="L24" i="1"/>
  <c r="T24" i="1" s="1"/>
  <c r="U23" i="1"/>
  <c r="V23" i="1" s="1"/>
  <c r="S23" i="1"/>
  <c r="T23" i="1" s="1"/>
  <c r="L23" i="1"/>
  <c r="N23" i="1" s="1"/>
  <c r="V22" i="1"/>
  <c r="U22" i="1"/>
  <c r="S22" i="1"/>
  <c r="L22" i="1"/>
  <c r="T22" i="1" s="1"/>
  <c r="U21" i="1"/>
  <c r="T21" i="1"/>
  <c r="S21" i="1"/>
  <c r="L21" i="1"/>
  <c r="V21" i="1" s="1"/>
  <c r="U20" i="1"/>
  <c r="V20" i="1" s="1"/>
  <c r="S20" i="1"/>
  <c r="N20" i="1"/>
  <c r="L20" i="1"/>
  <c r="T20" i="1" s="1"/>
  <c r="U19" i="1"/>
  <c r="V19" i="1" s="1"/>
  <c r="S19" i="1"/>
  <c r="T19" i="1" s="1"/>
  <c r="L19" i="1"/>
  <c r="N19" i="1" s="1"/>
  <c r="V18" i="1"/>
  <c r="U18" i="1"/>
  <c r="S18" i="1"/>
  <c r="L18" i="1"/>
  <c r="I35" i="1" s="1"/>
  <c r="N38" i="1" s="1"/>
  <c r="I16" i="1"/>
  <c r="N15" i="1"/>
  <c r="L13" i="1"/>
  <c r="N13" i="1" s="1"/>
  <c r="L12" i="1"/>
  <c r="N12" i="1" s="1"/>
  <c r="N11" i="1"/>
  <c r="L11" i="1"/>
  <c r="L10" i="1"/>
  <c r="I15" i="1" s="1"/>
  <c r="N16" i="1" s="1"/>
  <c r="V34" i="1" l="1"/>
  <c r="N39" i="1" s="1"/>
  <c r="N18" i="1"/>
  <c r="N22" i="1"/>
  <c r="N27" i="1"/>
  <c r="N32" i="1"/>
  <c r="I14" i="1"/>
  <c r="N14" i="1" s="1"/>
  <c r="N10" i="1"/>
  <c r="T18" i="1"/>
  <c r="T34" i="1" s="1"/>
  <c r="I39" i="1" s="1"/>
  <c r="N21" i="1"/>
  <c r="N25" i="1"/>
  <c r="N31" i="1"/>
  <c r="I34" i="1"/>
  <c r="I37" i="1" s="1"/>
</calcChain>
</file>

<file path=xl/sharedStrings.xml><?xml version="1.0" encoding="utf-8"?>
<sst xmlns="http://schemas.openxmlformats.org/spreadsheetml/2006/main" count="163" uniqueCount="110">
  <si>
    <t>University of Arkansas</t>
  </si>
  <si>
    <t>Name:</t>
  </si>
  <si>
    <t>Department of Agricultural Economics and Agribusiness</t>
  </si>
  <si>
    <t>ID &amp; email:</t>
  </si>
  <si>
    <t>Bumpers College of Food, Agricultural and Life Sciences</t>
  </si>
  <si>
    <t>Advisor:</t>
  </si>
  <si>
    <t>GRADUATE PROGRAM OF STUDY CHECKSHEET</t>
  </si>
  <si>
    <t>Begin Prg:</t>
  </si>
  <si>
    <t>M.S. in Agricultural Economics, Thesis Option</t>
  </si>
  <si>
    <t>Curr Date:</t>
  </si>
  <si>
    <t>2021-22 (v.1.0)</t>
  </si>
  <si>
    <t>Click here for instructions</t>
  </si>
  <si>
    <t>Code area:  Do not alter</t>
  </si>
  <si>
    <t>Part 1:  Deficiency Courses</t>
  </si>
  <si>
    <t>Sched</t>
  </si>
  <si>
    <t>Comp</t>
  </si>
  <si>
    <t>Cred Hrs</t>
  </si>
  <si>
    <t>Grade</t>
  </si>
  <si>
    <t>Points</t>
  </si>
  <si>
    <t>Grd Pts</t>
  </si>
  <si>
    <t>Value</t>
  </si>
  <si>
    <t>Sem</t>
  </si>
  <si>
    <t>4000 Credits</t>
  </si>
  <si>
    <t>AGEC credits</t>
  </si>
  <si>
    <t>ALPH</t>
  </si>
  <si>
    <t>NUM</t>
  </si>
  <si>
    <t>Deficiency Course Title 1</t>
  </si>
  <si>
    <t>Deficiency Course Title 2</t>
  </si>
  <si>
    <t>A</t>
  </si>
  <si>
    <t>fall 21</t>
  </si>
  <si>
    <t>Deficiency Course Title 3</t>
  </si>
  <si>
    <t>B</t>
  </si>
  <si>
    <t>spr 22</t>
  </si>
  <si>
    <t>Deficiency Course Title 4</t>
  </si>
  <si>
    <t>C</t>
  </si>
  <si>
    <t>sum 22</t>
  </si>
  <si>
    <t>Part 2:  Deficiency Summary</t>
  </si>
  <si>
    <t>Attempted Hrs =</t>
  </si>
  <si>
    <t>Earned GPA =</t>
  </si>
  <si>
    <t>D</t>
  </si>
  <si>
    <t>fall 22</t>
  </si>
  <si>
    <t>Earned Hrs =</t>
  </si>
  <si>
    <t>Current Hrs =</t>
  </si>
  <si>
    <t>F</t>
  </si>
  <si>
    <t>spr 23</t>
  </si>
  <si>
    <t>Earned Grd Pts =</t>
  </si>
  <si>
    <t>Total Def Hrs =</t>
  </si>
  <si>
    <t>W</t>
  </si>
  <si>
    <t>[X]</t>
  </si>
  <si>
    <t>sum 23</t>
  </si>
  <si>
    <r>
      <t>Part 3:  Core Courses (19 hours)</t>
    </r>
    <r>
      <rPr>
        <vertAlign val="superscript"/>
        <sz val="10"/>
        <color indexed="12"/>
        <rFont val="Arial"/>
        <family val="2"/>
      </rPr>
      <t>1</t>
    </r>
  </si>
  <si>
    <t>Hours</t>
  </si>
  <si>
    <t>I</t>
  </si>
  <si>
    <t>NA</t>
  </si>
  <si>
    <t>fall 23</t>
  </si>
  <si>
    <t>AGEC</t>
  </si>
  <si>
    <t>Agricultural Microecon (fa)</t>
  </si>
  <si>
    <t>T</t>
  </si>
  <si>
    <t>spr 24</t>
  </si>
  <si>
    <t>Quant Methods Agbus (fa)</t>
  </si>
  <si>
    <t>E</t>
  </si>
  <si>
    <t>sum 24</t>
  </si>
  <si>
    <t>Econometrics (sp)</t>
  </si>
  <si>
    <t>R</t>
  </si>
  <si>
    <t>fall 24</t>
  </si>
  <si>
    <t>Quant Food Ag Pol Anal (Inactive)</t>
  </si>
  <si>
    <t>S</t>
  </si>
  <si>
    <t>spr 25</t>
  </si>
  <si>
    <t>600V</t>
  </si>
  <si>
    <t>Thesis Hours 1</t>
  </si>
  <si>
    <t>sum 25</t>
  </si>
  <si>
    <t>Thesis Hours 2</t>
  </si>
  <si>
    <t>fall 25</t>
  </si>
  <si>
    <t>Thesis Hours 3</t>
  </si>
  <si>
    <t>spr 26</t>
  </si>
  <si>
    <r>
      <t>Graduate Seminar</t>
    </r>
    <r>
      <rPr>
        <vertAlign val="superscript"/>
        <sz val="10"/>
        <rFont val="Arial"/>
        <family val="2"/>
      </rPr>
      <t>2</t>
    </r>
  </si>
  <si>
    <t>sum 26</t>
  </si>
  <si>
    <r>
      <t>Part 4:  AGEC Elective Courses (6 hrs)</t>
    </r>
    <r>
      <rPr>
        <vertAlign val="superscript"/>
        <sz val="10"/>
        <color indexed="12"/>
        <rFont val="Arial"/>
        <family val="2"/>
      </rPr>
      <t>3</t>
    </r>
  </si>
  <si>
    <t>fall 26</t>
  </si>
  <si>
    <t>Elective Course Title 1</t>
  </si>
  <si>
    <t>spr 27</t>
  </si>
  <si>
    <t>Elective Course Title 2</t>
  </si>
  <si>
    <t>transfer</t>
  </si>
  <si>
    <t>Elective Course Title 3</t>
  </si>
  <si>
    <r>
      <t>Part 5:  Elective Courses (6 hours)</t>
    </r>
    <r>
      <rPr>
        <vertAlign val="superscript"/>
        <sz val="10"/>
        <color indexed="12"/>
        <rFont val="Arial"/>
        <family val="2"/>
      </rPr>
      <t>4</t>
    </r>
  </si>
  <si>
    <t>Elective Course Title 4</t>
  </si>
  <si>
    <t>Elective Course Title 5</t>
  </si>
  <si>
    <t>Elective Course Title 6</t>
  </si>
  <si>
    <r>
      <t>Part 6:  Graduate Program Summary</t>
    </r>
    <r>
      <rPr>
        <vertAlign val="superscript"/>
        <sz val="10"/>
        <color indexed="12"/>
        <rFont val="Arial"/>
        <family val="2"/>
      </rPr>
      <t>5</t>
    </r>
  </si>
  <si>
    <t>Transfer (T) Hrs =</t>
  </si>
  <si>
    <t>4000 sum</t>
  </si>
  <si>
    <t>AGEC sum</t>
  </si>
  <si>
    <t>Incomplete (I) Hrs =</t>
  </si>
  <si>
    <t>Thesis (R) Hrs =</t>
  </si>
  <si>
    <t>Satisfactory(S) Hrs =</t>
  </si>
  <si>
    <t>Current (E) Hrs =</t>
  </si>
  <si>
    <t>Total Degree Hrs =</t>
  </si>
  <si>
    <t>Total 4000 Hrs =</t>
  </si>
  <si>
    <t>Total AGEC Hrs =</t>
  </si>
  <si>
    <r>
      <t xml:space="preserve">1 </t>
    </r>
    <r>
      <rPr>
        <sz val="10"/>
        <rFont val="Arial"/>
        <family val="2"/>
      </rPr>
      <t>Includes a minimum of 6 thesis hours.</t>
    </r>
  </si>
  <si>
    <r>
      <t xml:space="preserve">2 </t>
    </r>
    <r>
      <rPr>
        <sz val="10"/>
        <rFont val="Arial"/>
        <family val="2"/>
      </rPr>
      <t>Students attend AGEC 5011 their first two semesters and enroll in it their second semester.</t>
    </r>
  </si>
  <si>
    <r>
      <t xml:space="preserve">3 </t>
    </r>
    <r>
      <rPr>
        <sz val="10"/>
        <rFont val="Arial"/>
        <family val="2"/>
      </rPr>
      <t>Graduate courses in Agricultural Economics.</t>
    </r>
  </si>
  <si>
    <r>
      <t xml:space="preserve">4 </t>
    </r>
    <r>
      <rPr>
        <sz val="10"/>
        <rFont val="Arial"/>
        <family val="2"/>
      </rPr>
      <t>Other graduate courses in Agricultural Economics, and other graduate courses with approval of advisor.</t>
    </r>
  </si>
  <si>
    <r>
      <t xml:space="preserve">5 </t>
    </r>
    <r>
      <rPr>
        <sz val="10"/>
        <rFont val="Arial"/>
        <family val="2"/>
      </rPr>
      <t>Other requirements: maximum of 9 hrs dual-credit courses; minimum of 16 hrs in AGEC courses.</t>
    </r>
  </si>
  <si>
    <r>
      <t xml:space="preserve">   </t>
    </r>
    <r>
      <rPr>
        <sz val="10"/>
        <rFont val="Arial"/>
        <family val="2"/>
      </rPr>
      <t>Thesis hours and transfer credits (T) are included in total credit hours but not in GPA calculation.</t>
    </r>
  </si>
  <si>
    <t>Approved by Academic Advisor (date)</t>
  </si>
  <si>
    <t>Approved by GPC Chair (date)</t>
  </si>
  <si>
    <t>Notes:</t>
  </si>
  <si>
    <t>Committee Approval (that course requirements have been met)</t>
  </si>
  <si>
    <t>Last Update:  30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</si>
</sst>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vertAlign val="superscript"/>
      <sz val="10"/>
      <color indexed="12"/>
      <name val="Arial"/>
      <family val="2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2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5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6" fillId="2" borderId="0" xfId="0" applyFont="1" applyFill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4" borderId="5" xfId="0" applyFill="1" applyBorder="1"/>
    <xf numFmtId="0" fontId="0" fillId="4" borderId="6" xfId="0" applyFill="1" applyBorder="1"/>
    <xf numFmtId="0" fontId="0" fillId="4" borderId="13" xfId="0" applyFill="1" applyBorder="1"/>
    <xf numFmtId="0" fontId="0" fillId="4" borderId="5" xfId="0" applyFill="1" applyBorder="1" applyAlignment="1">
      <alignment horizontal="left"/>
    </xf>
    <xf numFmtId="2" fontId="0" fillId="4" borderId="6" xfId="0" applyNumberFormat="1" applyFill="1" applyBorder="1" applyAlignment="1">
      <alignment horizontal="center"/>
    </xf>
    <xf numFmtId="0" fontId="4" fillId="4" borderId="13" xfId="0" applyFont="1" applyFill="1" applyBorder="1" applyAlignment="1">
      <alignment horizontal="left"/>
    </xf>
    <xf numFmtId="1" fontId="0" fillId="4" borderId="5" xfId="0" applyNumberFormat="1" applyFill="1" applyBorder="1" applyAlignment="1">
      <alignment horizontal="center"/>
    </xf>
    <xf numFmtId="0" fontId="0" fillId="0" borderId="4" xfId="0" applyBorder="1"/>
    <xf numFmtId="0" fontId="0" fillId="2" borderId="4" xfId="0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0" fillId="0" borderId="9" xfId="0" applyBorder="1"/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 horizontal="center"/>
    </xf>
    <xf numFmtId="0" fontId="0" fillId="4" borderId="0" xfId="0" applyFill="1" applyAlignment="1">
      <alignment horizontal="center"/>
    </xf>
    <xf numFmtId="0" fontId="5" fillId="0" borderId="14" xfId="0" applyFont="1" applyBorder="1"/>
    <xf numFmtId="0" fontId="0" fillId="0" borderId="14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7" xfId="0" applyFont="1" applyBorder="1"/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7" fillId="0" borderId="7" xfId="0" applyNumberFormat="1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4" borderId="15" xfId="0" applyFill="1" applyBorder="1" applyAlignment="1">
      <alignment horizontal="left"/>
    </xf>
    <xf numFmtId="2" fontId="0" fillId="4" borderId="16" xfId="0" applyNumberForma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2" fontId="7" fillId="0" borderId="9" xfId="0" applyNumberFormat="1" applyFont="1" applyBorder="1" applyAlignment="1">
      <alignment horizontal="center"/>
    </xf>
    <xf numFmtId="0" fontId="5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0" fillId="4" borderId="17" xfId="0" applyFill="1" applyBorder="1"/>
    <xf numFmtId="0" fontId="0" fillId="4" borderId="0" xfId="0" applyFill="1"/>
    <xf numFmtId="0" fontId="6" fillId="2" borderId="9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/>
    <xf numFmtId="0" fontId="0" fillId="4" borderId="18" xfId="0" applyFill="1" applyBorder="1"/>
    <xf numFmtId="0" fontId="0" fillId="4" borderId="19" xfId="0" applyFill="1" applyBorder="1" applyAlignment="1">
      <alignment horizontal="center"/>
    </xf>
    <xf numFmtId="1" fontId="7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5" xfId="0" applyBorder="1" applyAlignment="1"/>
    <xf numFmtId="0" fontId="0" fillId="0" borderId="0" xfId="0" applyAlignment="1"/>
    <xf numFmtId="0" fontId="0" fillId="0" borderId="6" xfId="0" applyBorder="1" applyAlignment="1"/>
    <xf numFmtId="0" fontId="0" fillId="0" borderId="15" xfId="0" applyBorder="1" applyAlignment="1"/>
    <xf numFmtId="0" fontId="0" fillId="0" borderId="4" xfId="0" applyBorder="1" applyAlignment="1"/>
    <xf numFmtId="0" fontId="0" fillId="0" borderId="16" xfId="0" applyBorder="1" applyAlignment="1"/>
    <xf numFmtId="0" fontId="4" fillId="0" borderId="0" xfId="0" applyFont="1" applyAlignment="1"/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9" xfId="0" applyFont="1" applyBorder="1" applyAlignment="1">
      <alignment horizontal="right"/>
    </xf>
    <xf numFmtId="0" fontId="9" fillId="0" borderId="1" xfId="0" applyFont="1" applyBorder="1" applyAlignment="1"/>
    <xf numFmtId="0" fontId="9" fillId="0" borderId="2" xfId="0" applyFont="1" applyBorder="1" applyAlignment="1"/>
    <xf numFmtId="0" fontId="9" fillId="0" borderId="3" xfId="0" applyFont="1" applyBorder="1" applyAlignment="1"/>
    <xf numFmtId="0" fontId="9" fillId="0" borderId="5" xfId="0" applyFont="1" applyBorder="1" applyAlignment="1">
      <alignment wrapText="1"/>
    </xf>
    <xf numFmtId="0" fontId="9" fillId="0" borderId="0" xfId="0" applyFont="1" applyAlignment="1">
      <alignment wrapText="1"/>
    </xf>
    <xf numFmtId="0" fontId="9" fillId="0" borderId="6" xfId="0" applyFont="1" applyBorder="1" applyAlignment="1">
      <alignment wrapText="1"/>
    </xf>
    <xf numFmtId="0" fontId="5" fillId="0" borderId="14" xfId="0" applyFont="1" applyBorder="1" applyAlignment="1"/>
    <xf numFmtId="0" fontId="5" fillId="0" borderId="12" xfId="0" applyFont="1" applyBorder="1" applyAlignment="1"/>
    <xf numFmtId="0" fontId="4" fillId="0" borderId="14" xfId="0" applyFont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5" fillId="0" borderId="2" xfId="0" applyFont="1" applyBorder="1" applyAlignment="1"/>
    <xf numFmtId="0" fontId="4" fillId="0" borderId="2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1" fillId="0" borderId="0" xfId="0" applyFont="1" applyAlignment="1">
      <alignment horizontal="right"/>
    </xf>
    <xf numFmtId="14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17" fontId="1" fillId="2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2" fillId="2" borderId="7" xfId="1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B234F0-F546-48EF-BAA2-ADE762836178}">
  <dimension ref="B2:V63"/>
  <sheetViews>
    <sheetView showGridLines="0" tabSelected="1" workbookViewId="0"/>
  </sheetViews>
  <sheetFormatPr defaultRowHeight="14.5" x14ac:dyDescent="0.35"/>
  <cols>
    <col min="1" max="1" width="2.81640625" customWidth="1"/>
    <col min="2" max="2" width="6.54296875" customWidth="1"/>
    <col min="3" max="3" width="5.7265625" customWidth="1"/>
    <col min="4" max="4" width="22.453125" customWidth="1"/>
    <col min="5" max="5" width="1.7265625" customWidth="1"/>
    <col min="6" max="6" width="8" customWidth="1"/>
    <col min="8" max="8" width="1.54296875" customWidth="1"/>
    <col min="10" max="10" width="1.54296875" customWidth="1"/>
    <col min="11" max="11" width="7.7265625" customWidth="1"/>
    <col min="13" max="13" width="1.7265625" customWidth="1"/>
    <col min="15" max="15" width="6.7265625" customWidth="1"/>
    <col min="16" max="16" width="6.54296875" bestFit="1" customWidth="1"/>
    <col min="17" max="17" width="6.26953125" bestFit="1" customWidth="1"/>
    <col min="18" max="18" width="7.453125" bestFit="1" customWidth="1"/>
    <col min="19" max="19" width="9" customWidth="1"/>
    <col min="20" max="20" width="4.7265625" customWidth="1"/>
    <col min="21" max="21" width="10.1796875" customWidth="1"/>
    <col min="22" max="22" width="3.7265625" customWidth="1"/>
  </cols>
  <sheetData>
    <row r="2" spans="2:22" x14ac:dyDescent="0.3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22" x14ac:dyDescent="0.35">
      <c r="B3" s="122" t="s">
        <v>0</v>
      </c>
      <c r="C3" s="123"/>
      <c r="D3" s="123"/>
      <c r="E3" s="123"/>
      <c r="F3" s="123"/>
      <c r="G3" s="124"/>
      <c r="H3" s="1"/>
      <c r="I3" s="107" t="s">
        <v>1</v>
      </c>
      <c r="J3" s="107"/>
      <c r="K3" s="125"/>
      <c r="L3" s="125"/>
      <c r="M3" s="125"/>
      <c r="N3" s="125"/>
    </row>
    <row r="4" spans="2:22" x14ac:dyDescent="0.35">
      <c r="B4" s="115" t="s">
        <v>2</v>
      </c>
      <c r="C4" s="116"/>
      <c r="D4" s="116"/>
      <c r="E4" s="116"/>
      <c r="F4" s="116"/>
      <c r="G4" s="117"/>
      <c r="I4" s="107" t="s">
        <v>3</v>
      </c>
      <c r="J4" s="107"/>
      <c r="K4" s="126"/>
      <c r="L4" s="126"/>
      <c r="M4" s="126"/>
      <c r="N4" s="126"/>
    </row>
    <row r="5" spans="2:22" x14ac:dyDescent="0.35">
      <c r="B5" s="115" t="s">
        <v>4</v>
      </c>
      <c r="C5" s="116"/>
      <c r="D5" s="116"/>
      <c r="E5" s="116"/>
      <c r="F5" s="116"/>
      <c r="G5" s="117"/>
      <c r="I5" s="107" t="s">
        <v>5</v>
      </c>
      <c r="J5" s="107"/>
      <c r="K5" s="109"/>
      <c r="L5" s="109"/>
      <c r="M5" s="109"/>
      <c r="N5" s="109"/>
    </row>
    <row r="6" spans="2:22" x14ac:dyDescent="0.35">
      <c r="B6" s="118" t="s">
        <v>6</v>
      </c>
      <c r="C6" s="119"/>
      <c r="D6" s="119"/>
      <c r="E6" s="119"/>
      <c r="F6" s="119"/>
      <c r="G6" s="120"/>
      <c r="I6" s="107" t="s">
        <v>7</v>
      </c>
      <c r="J6" s="107"/>
      <c r="K6" s="121"/>
      <c r="L6" s="109"/>
      <c r="M6" s="109"/>
      <c r="N6" s="109"/>
    </row>
    <row r="7" spans="2:22" x14ac:dyDescent="0.35">
      <c r="B7" s="104" t="s">
        <v>8</v>
      </c>
      <c r="C7" s="105"/>
      <c r="D7" s="105"/>
      <c r="E7" s="105"/>
      <c r="F7" s="105"/>
      <c r="G7" s="106"/>
      <c r="H7" s="1"/>
      <c r="I7" s="107" t="s">
        <v>9</v>
      </c>
      <c r="J7" s="107"/>
      <c r="K7" s="108"/>
      <c r="L7" s="109"/>
      <c r="M7" s="109"/>
      <c r="N7" s="109"/>
      <c r="O7" s="2"/>
    </row>
    <row r="8" spans="2:22" ht="15" thickBot="1" x14ac:dyDescent="0.4">
      <c r="B8" s="110" t="s">
        <v>10</v>
      </c>
      <c r="C8" s="111"/>
      <c r="D8" s="111"/>
      <c r="E8" s="111"/>
      <c r="F8" s="111"/>
      <c r="G8" s="112"/>
      <c r="H8" s="3"/>
      <c r="I8" s="3"/>
      <c r="J8" s="3"/>
      <c r="K8" s="113" t="s">
        <v>11</v>
      </c>
      <c r="L8" s="113"/>
      <c r="M8" s="113"/>
      <c r="N8" s="113"/>
      <c r="P8" s="114" t="s">
        <v>12</v>
      </c>
      <c r="Q8" s="114"/>
      <c r="R8" s="114"/>
      <c r="S8" s="114"/>
      <c r="T8" s="114"/>
      <c r="U8" s="114"/>
      <c r="V8" s="114"/>
    </row>
    <row r="9" spans="2:22" ht="15" thickTop="1" x14ac:dyDescent="0.35">
      <c r="B9" s="4" t="s">
        <v>13</v>
      </c>
      <c r="C9" s="4"/>
      <c r="D9" s="4"/>
      <c r="E9" s="4"/>
      <c r="F9" s="5" t="s">
        <v>14</v>
      </c>
      <c r="G9" s="5" t="s">
        <v>15</v>
      </c>
      <c r="H9" s="6"/>
      <c r="I9" s="6" t="s">
        <v>16</v>
      </c>
      <c r="J9" s="6"/>
      <c r="K9" s="6" t="s">
        <v>17</v>
      </c>
      <c r="L9" s="7" t="s">
        <v>18</v>
      </c>
      <c r="M9" s="7"/>
      <c r="N9" s="7" t="s">
        <v>19</v>
      </c>
      <c r="P9" s="8" t="s">
        <v>17</v>
      </c>
      <c r="Q9" s="9" t="s">
        <v>20</v>
      </c>
      <c r="R9" s="10" t="s">
        <v>21</v>
      </c>
      <c r="S9" s="100" t="s">
        <v>22</v>
      </c>
      <c r="T9" s="101"/>
      <c r="U9" s="100" t="s">
        <v>23</v>
      </c>
      <c r="V9" s="101"/>
    </row>
    <row r="10" spans="2:22" x14ac:dyDescent="0.35">
      <c r="B10" s="11" t="s">
        <v>24</v>
      </c>
      <c r="C10" s="11" t="s">
        <v>25</v>
      </c>
      <c r="D10" s="12" t="s">
        <v>26</v>
      </c>
      <c r="F10" s="13"/>
      <c r="G10" s="13"/>
      <c r="H10" s="1"/>
      <c r="I10" s="14"/>
      <c r="J10" s="1"/>
      <c r="K10" s="14"/>
      <c r="L10" s="15" t="str">
        <f>IF(K10="","[X]",VLOOKUP(K10,$P$10:$Q$28,2,FALSE))</f>
        <v>[X]</v>
      </c>
      <c r="M10" s="16"/>
      <c r="N10" s="15" t="str">
        <f>IF(OR(L10="[X]",L10="NA"),"NA ",I10*L10)</f>
        <v xml:space="preserve">NA </v>
      </c>
      <c r="P10" s="17"/>
      <c r="Q10" s="18"/>
      <c r="R10" s="19"/>
      <c r="S10" s="17"/>
      <c r="T10" s="9"/>
      <c r="U10" s="8"/>
      <c r="V10" s="9"/>
    </row>
    <row r="11" spans="2:22" x14ac:dyDescent="0.35">
      <c r="B11" s="11" t="s">
        <v>24</v>
      </c>
      <c r="C11" s="11" t="s">
        <v>25</v>
      </c>
      <c r="D11" s="12" t="s">
        <v>27</v>
      </c>
      <c r="F11" s="13"/>
      <c r="G11" s="13"/>
      <c r="H11" s="1"/>
      <c r="I11" s="14"/>
      <c r="J11" s="1"/>
      <c r="K11" s="14"/>
      <c r="L11" s="15" t="str">
        <f>IF(K11="","[X]",VLOOKUP(K11,$P$10:$Q$28,2,FALSE))</f>
        <v>[X]</v>
      </c>
      <c r="M11" s="16"/>
      <c r="N11" s="15" t="str">
        <f>IF(OR(L11="[X]",L11="NA"),"NA ",I11*L11)</f>
        <v xml:space="preserve">NA </v>
      </c>
      <c r="P11" s="20" t="s">
        <v>28</v>
      </c>
      <c r="Q11" s="21">
        <v>4</v>
      </c>
      <c r="R11" s="22" t="s">
        <v>29</v>
      </c>
      <c r="S11" s="23"/>
      <c r="T11" s="9"/>
      <c r="U11" s="8"/>
      <c r="V11" s="9"/>
    </row>
    <row r="12" spans="2:22" x14ac:dyDescent="0.35">
      <c r="B12" s="11" t="s">
        <v>24</v>
      </c>
      <c r="C12" s="11" t="s">
        <v>25</v>
      </c>
      <c r="D12" s="12" t="s">
        <v>30</v>
      </c>
      <c r="F12" s="13"/>
      <c r="G12" s="13"/>
      <c r="H12" s="1"/>
      <c r="I12" s="14"/>
      <c r="J12" s="1"/>
      <c r="K12" s="14"/>
      <c r="L12" s="15" t="str">
        <f>IF(K12="","[X]",VLOOKUP(K12,$P$10:$Q$28,2,FALSE))</f>
        <v>[X]</v>
      </c>
      <c r="M12" s="16"/>
      <c r="N12" s="15" t="str">
        <f>IF(OR(L12="[X]",L12="NA"),"NA ",I12*L12)</f>
        <v xml:space="preserve">NA </v>
      </c>
      <c r="P12" s="20" t="s">
        <v>31</v>
      </c>
      <c r="Q12" s="21">
        <v>3</v>
      </c>
      <c r="R12" s="22" t="s">
        <v>32</v>
      </c>
      <c r="S12" s="23"/>
      <c r="T12" s="9"/>
      <c r="U12" s="8"/>
      <c r="V12" s="9"/>
    </row>
    <row r="13" spans="2:22" x14ac:dyDescent="0.35">
      <c r="B13" s="11" t="s">
        <v>24</v>
      </c>
      <c r="C13" s="11" t="s">
        <v>25</v>
      </c>
      <c r="D13" s="12" t="s">
        <v>33</v>
      </c>
      <c r="E13" s="24"/>
      <c r="F13" s="25"/>
      <c r="G13" s="25"/>
      <c r="H13" s="5"/>
      <c r="I13" s="26"/>
      <c r="J13" s="5"/>
      <c r="K13" s="14"/>
      <c r="L13" s="27" t="str">
        <f>IF(K13="","[X]",VLOOKUP(K13,$P$10:$Q$28,2,FALSE))</f>
        <v>[X]</v>
      </c>
      <c r="M13" s="28"/>
      <c r="N13" s="27" t="str">
        <f>IF(OR(L13="[X]",L13="NA"),"NA ",I13*L13)</f>
        <v xml:space="preserve">NA </v>
      </c>
      <c r="P13" s="20" t="s">
        <v>34</v>
      </c>
      <c r="Q13" s="21">
        <v>2</v>
      </c>
      <c r="R13" s="22" t="s">
        <v>35</v>
      </c>
      <c r="S13" s="23"/>
      <c r="T13" s="9"/>
      <c r="U13" s="8"/>
      <c r="V13" s="9"/>
    </row>
    <row r="14" spans="2:22" x14ac:dyDescent="0.35">
      <c r="B14" s="102" t="s">
        <v>36</v>
      </c>
      <c r="C14" s="102"/>
      <c r="D14" s="102"/>
      <c r="E14" s="29"/>
      <c r="F14" s="89" t="s">
        <v>37</v>
      </c>
      <c r="G14" s="89"/>
      <c r="H14" s="1"/>
      <c r="I14" s="16">
        <f>SUMIF(L10:L13,"&gt;=0",I10:I13)</f>
        <v>0</v>
      </c>
      <c r="K14" s="103" t="s">
        <v>38</v>
      </c>
      <c r="L14" s="103"/>
      <c r="M14" s="16"/>
      <c r="N14" s="15" t="str">
        <f>IF(I14=0,"NA",I16/I15)</f>
        <v>NA</v>
      </c>
      <c r="P14" s="20" t="s">
        <v>39</v>
      </c>
      <c r="Q14" s="21">
        <v>1</v>
      </c>
      <c r="R14" s="22" t="s">
        <v>40</v>
      </c>
      <c r="S14" s="23"/>
      <c r="T14" s="9"/>
      <c r="U14" s="8"/>
      <c r="V14" s="9"/>
    </row>
    <row r="15" spans="2:22" x14ac:dyDescent="0.35">
      <c r="D15" s="30"/>
      <c r="E15" s="30"/>
      <c r="F15" s="89" t="s">
        <v>41</v>
      </c>
      <c r="G15" s="89"/>
      <c r="H15" s="1"/>
      <c r="I15" s="16">
        <f>SUMIF(L10:L13,"&gt;0.0",I10:I13)</f>
        <v>0</v>
      </c>
      <c r="J15" s="30"/>
      <c r="K15" s="89" t="s">
        <v>42</v>
      </c>
      <c r="L15" s="89"/>
      <c r="M15" s="16"/>
      <c r="N15" s="16">
        <f>SUMIF(K10:K13,"E",I10:I13)</f>
        <v>0</v>
      </c>
      <c r="P15" s="20" t="s">
        <v>43</v>
      </c>
      <c r="Q15" s="21">
        <v>0</v>
      </c>
      <c r="R15" s="22" t="s">
        <v>44</v>
      </c>
      <c r="S15" s="23"/>
      <c r="T15" s="9"/>
      <c r="U15" s="8"/>
      <c r="V15" s="9"/>
    </row>
    <row r="16" spans="2:22" ht="15" thickBot="1" x14ac:dyDescent="0.4">
      <c r="B16" s="31"/>
      <c r="C16" s="31"/>
      <c r="D16" s="31"/>
      <c r="E16" s="32"/>
      <c r="F16" s="89" t="s">
        <v>45</v>
      </c>
      <c r="G16" s="89"/>
      <c r="H16" s="3"/>
      <c r="I16" s="15">
        <f>SUMPRODUCT(I10:I13,L10:L13)</f>
        <v>0</v>
      </c>
      <c r="J16" s="33"/>
      <c r="K16" s="89" t="s">
        <v>46</v>
      </c>
      <c r="L16" s="89"/>
      <c r="M16" s="33"/>
      <c r="N16" s="33">
        <f>I15+N15</f>
        <v>0</v>
      </c>
      <c r="P16" s="20" t="s">
        <v>47</v>
      </c>
      <c r="Q16" s="34" t="s">
        <v>48</v>
      </c>
      <c r="R16" s="22" t="s">
        <v>49</v>
      </c>
      <c r="S16" s="23"/>
      <c r="T16" s="9"/>
      <c r="U16" s="8"/>
      <c r="V16" s="9"/>
    </row>
    <row r="17" spans="2:22" ht="16" thickTop="1" x14ac:dyDescent="0.35">
      <c r="B17" s="97" t="s">
        <v>50</v>
      </c>
      <c r="C17" s="97"/>
      <c r="D17" s="97"/>
      <c r="E17" s="35"/>
      <c r="F17" s="36" t="s">
        <v>14</v>
      </c>
      <c r="G17" s="36" t="s">
        <v>15</v>
      </c>
      <c r="H17" s="36"/>
      <c r="I17" s="36" t="s">
        <v>51</v>
      </c>
      <c r="J17" s="36"/>
      <c r="K17" s="36" t="s">
        <v>17</v>
      </c>
      <c r="L17" s="37" t="s">
        <v>18</v>
      </c>
      <c r="M17" s="37"/>
      <c r="N17" s="37" t="s">
        <v>19</v>
      </c>
      <c r="P17" s="20" t="s">
        <v>52</v>
      </c>
      <c r="Q17" s="34" t="s">
        <v>53</v>
      </c>
      <c r="R17" s="22" t="s">
        <v>54</v>
      </c>
      <c r="S17" s="23"/>
      <c r="T17" s="9"/>
      <c r="U17" s="8"/>
      <c r="V17" s="9"/>
    </row>
    <row r="18" spans="2:22" x14ac:dyDescent="0.35">
      <c r="B18" s="38" t="s">
        <v>55</v>
      </c>
      <c r="C18" s="39">
        <v>5103</v>
      </c>
      <c r="D18" s="40" t="s">
        <v>56</v>
      </c>
      <c r="F18" s="41"/>
      <c r="G18" s="41"/>
      <c r="H18" s="1"/>
      <c r="I18" s="42">
        <v>3</v>
      </c>
      <c r="J18" s="1"/>
      <c r="K18" s="43"/>
      <c r="L18" s="44" t="str">
        <f t="shared" ref="L18:L25" si="0">IF(K18="","[X]",VLOOKUP(K18,$P$10:$Q$28,2,FALSE))</f>
        <v>[X]</v>
      </c>
      <c r="M18" s="16"/>
      <c r="N18" s="45" t="str">
        <f t="shared" ref="N18:N25" si="1">IF(OR(L18="[X]",L18="NA"),"NA ",I18*L18)</f>
        <v xml:space="preserve">NA </v>
      </c>
      <c r="P18" s="20" t="s">
        <v>57</v>
      </c>
      <c r="Q18" s="9" t="s">
        <v>53</v>
      </c>
      <c r="R18" s="22" t="s">
        <v>58</v>
      </c>
      <c r="S18" s="23">
        <f t="shared" ref="S18:S29" si="2">C18</f>
        <v>5103</v>
      </c>
      <c r="T18" s="9">
        <f t="shared" ref="T18:T29" si="3">IF(AND(L18&lt;&gt;"[X]",S18&lt;5000),I18,0)</f>
        <v>0</v>
      </c>
      <c r="U18" s="8" t="str">
        <f t="shared" ref="U18:U29" si="4">B18</f>
        <v>AGEC</v>
      </c>
      <c r="V18" s="9">
        <f t="shared" ref="V18:V29" si="5">IF(AND(L18&lt;&gt;"[X]",U18="AGEC"),I18,0)</f>
        <v>0</v>
      </c>
    </row>
    <row r="19" spans="2:22" x14ac:dyDescent="0.35">
      <c r="B19" t="s">
        <v>55</v>
      </c>
      <c r="C19" s="46">
        <v>5403</v>
      </c>
      <c r="D19" s="46" t="s">
        <v>59</v>
      </c>
      <c r="F19" s="41"/>
      <c r="G19" s="41"/>
      <c r="H19" s="1"/>
      <c r="I19" s="42">
        <v>3</v>
      </c>
      <c r="J19" s="1"/>
      <c r="K19" s="43"/>
      <c r="L19" s="44" t="str">
        <f t="shared" si="0"/>
        <v>[X]</v>
      </c>
      <c r="M19" s="16"/>
      <c r="N19" s="45" t="str">
        <f t="shared" si="1"/>
        <v xml:space="preserve">NA </v>
      </c>
      <c r="P19" s="20" t="s">
        <v>60</v>
      </c>
      <c r="Q19" s="9" t="s">
        <v>53</v>
      </c>
      <c r="R19" s="22" t="s">
        <v>61</v>
      </c>
      <c r="S19" s="23">
        <f t="shared" si="2"/>
        <v>5403</v>
      </c>
      <c r="T19" s="9">
        <f t="shared" si="3"/>
        <v>0</v>
      </c>
      <c r="U19" s="8" t="str">
        <f t="shared" si="4"/>
        <v>AGEC</v>
      </c>
      <c r="V19" s="9">
        <f t="shared" si="5"/>
        <v>0</v>
      </c>
    </row>
    <row r="20" spans="2:22" x14ac:dyDescent="0.35">
      <c r="B20" s="47" t="s">
        <v>55</v>
      </c>
      <c r="C20" s="39">
        <v>5613</v>
      </c>
      <c r="D20" s="40" t="s">
        <v>62</v>
      </c>
      <c r="F20" s="48"/>
      <c r="G20" s="48"/>
      <c r="H20" s="1"/>
      <c r="I20" s="49">
        <v>3</v>
      </c>
      <c r="J20" s="1"/>
      <c r="K20" s="50"/>
      <c r="L20" s="51" t="str">
        <f t="shared" si="0"/>
        <v>[X]</v>
      </c>
      <c r="M20" s="16"/>
      <c r="N20" s="52" t="str">
        <f t="shared" si="1"/>
        <v xml:space="preserve">NA </v>
      </c>
      <c r="P20" s="20" t="s">
        <v>63</v>
      </c>
      <c r="Q20" s="21" t="s">
        <v>53</v>
      </c>
      <c r="R20" s="22" t="s">
        <v>64</v>
      </c>
      <c r="S20" s="23">
        <f t="shared" si="2"/>
        <v>5613</v>
      </c>
      <c r="T20" s="9">
        <f t="shared" si="3"/>
        <v>0</v>
      </c>
      <c r="U20" s="8" t="str">
        <f t="shared" si="4"/>
        <v>AGEC</v>
      </c>
      <c r="V20" s="9">
        <f t="shared" si="5"/>
        <v>0</v>
      </c>
    </row>
    <row r="21" spans="2:22" x14ac:dyDescent="0.35">
      <c r="B21" s="47" t="s">
        <v>55</v>
      </c>
      <c r="C21" s="39">
        <v>5623</v>
      </c>
      <c r="D21" s="40" t="s">
        <v>65</v>
      </c>
      <c r="F21" s="25"/>
      <c r="G21" s="25"/>
      <c r="H21" s="1"/>
      <c r="I21" s="5">
        <v>3</v>
      </c>
      <c r="J21" s="1"/>
      <c r="K21" s="26"/>
      <c r="L21" s="27" t="str">
        <f t="shared" si="0"/>
        <v>[X]</v>
      </c>
      <c r="M21" s="16"/>
      <c r="N21" s="28" t="str">
        <f t="shared" si="1"/>
        <v xml:space="preserve">NA </v>
      </c>
      <c r="P21" s="53" t="s">
        <v>66</v>
      </c>
      <c r="Q21" s="54" t="s">
        <v>53</v>
      </c>
      <c r="R21" s="22" t="s">
        <v>67</v>
      </c>
      <c r="S21" s="23">
        <f t="shared" si="2"/>
        <v>5623</v>
      </c>
      <c r="T21" s="9">
        <f t="shared" si="3"/>
        <v>0</v>
      </c>
      <c r="U21" s="8" t="str">
        <f t="shared" si="4"/>
        <v>AGEC</v>
      </c>
      <c r="V21" s="9">
        <f t="shared" si="5"/>
        <v>0</v>
      </c>
    </row>
    <row r="22" spans="2:22" x14ac:dyDescent="0.35">
      <c r="B22" t="s">
        <v>55</v>
      </c>
      <c r="C22" s="55" t="s">
        <v>68</v>
      </c>
      <c r="D22" s="46" t="s">
        <v>69</v>
      </c>
      <c r="F22" s="13"/>
      <c r="G22" s="13"/>
      <c r="H22" s="1"/>
      <c r="I22" s="14">
        <v>6</v>
      </c>
      <c r="J22" s="1"/>
      <c r="K22" s="14"/>
      <c r="L22" s="15" t="str">
        <f t="shared" si="0"/>
        <v>[X]</v>
      </c>
      <c r="M22" s="16"/>
      <c r="N22" s="16" t="str">
        <f t="shared" si="1"/>
        <v xml:space="preserve">NA </v>
      </c>
      <c r="P22" s="20"/>
      <c r="Q22" s="9"/>
      <c r="R22" s="22" t="s">
        <v>70</v>
      </c>
      <c r="S22" s="23" t="str">
        <f t="shared" si="2"/>
        <v>600V</v>
      </c>
      <c r="T22" s="9">
        <f t="shared" si="3"/>
        <v>0</v>
      </c>
      <c r="U22" s="8" t="str">
        <f t="shared" si="4"/>
        <v>AGEC</v>
      </c>
      <c r="V22" s="9">
        <f t="shared" si="5"/>
        <v>0</v>
      </c>
    </row>
    <row r="23" spans="2:22" x14ac:dyDescent="0.35">
      <c r="B23" t="s">
        <v>55</v>
      </c>
      <c r="C23" s="55" t="s">
        <v>68</v>
      </c>
      <c r="D23" s="46" t="s">
        <v>71</v>
      </c>
      <c r="F23" s="13"/>
      <c r="G23" s="13"/>
      <c r="H23" s="1"/>
      <c r="I23" s="14"/>
      <c r="J23" s="1"/>
      <c r="K23" s="14"/>
      <c r="L23" s="15" t="str">
        <f t="shared" si="0"/>
        <v>[X]</v>
      </c>
      <c r="M23" s="16"/>
      <c r="N23" s="16" t="str">
        <f t="shared" si="1"/>
        <v xml:space="preserve">NA </v>
      </c>
      <c r="P23" s="20"/>
      <c r="Q23" s="21"/>
      <c r="R23" s="22" t="s">
        <v>72</v>
      </c>
      <c r="S23" s="23" t="str">
        <f t="shared" si="2"/>
        <v>600V</v>
      </c>
      <c r="T23" s="9">
        <f t="shared" si="3"/>
        <v>0</v>
      </c>
      <c r="U23" s="8" t="str">
        <f t="shared" si="4"/>
        <v>AGEC</v>
      </c>
      <c r="V23" s="9">
        <f t="shared" si="5"/>
        <v>0</v>
      </c>
    </row>
    <row r="24" spans="2:22" x14ac:dyDescent="0.35">
      <c r="B24" s="24" t="s">
        <v>55</v>
      </c>
      <c r="C24" s="56" t="s">
        <v>68</v>
      </c>
      <c r="D24" s="57" t="s">
        <v>73</v>
      </c>
      <c r="F24" s="25"/>
      <c r="G24" s="25"/>
      <c r="H24" s="1"/>
      <c r="I24" s="26"/>
      <c r="J24" s="1"/>
      <c r="K24" s="26"/>
      <c r="L24" s="27" t="str">
        <f t="shared" si="0"/>
        <v>[X]</v>
      </c>
      <c r="M24" s="16"/>
      <c r="N24" s="28" t="str">
        <f t="shared" si="1"/>
        <v xml:space="preserve">NA </v>
      </c>
      <c r="P24" s="20"/>
      <c r="Q24" s="9"/>
      <c r="R24" s="22" t="s">
        <v>74</v>
      </c>
      <c r="S24" s="23" t="str">
        <f t="shared" si="2"/>
        <v>600V</v>
      </c>
      <c r="T24" s="9">
        <f t="shared" si="3"/>
        <v>0</v>
      </c>
      <c r="U24" s="8" t="str">
        <f t="shared" si="4"/>
        <v>AGEC</v>
      </c>
      <c r="V24" s="9">
        <f t="shared" si="5"/>
        <v>0</v>
      </c>
    </row>
    <row r="25" spans="2:22" ht="16" thickBot="1" x14ac:dyDescent="0.4">
      <c r="B25" s="31" t="s">
        <v>55</v>
      </c>
      <c r="C25" s="55">
        <v>5011</v>
      </c>
      <c r="D25" s="58" t="s">
        <v>75</v>
      </c>
      <c r="E25" s="31"/>
      <c r="F25" s="13"/>
      <c r="G25" s="13"/>
      <c r="H25" s="3"/>
      <c r="I25" s="3">
        <v>1</v>
      </c>
      <c r="J25" s="3"/>
      <c r="K25" s="14"/>
      <c r="L25" s="59" t="str">
        <f t="shared" si="0"/>
        <v>[X]</v>
      </c>
      <c r="M25" s="33"/>
      <c r="N25" s="33" t="str">
        <f t="shared" si="1"/>
        <v xml:space="preserve">NA </v>
      </c>
      <c r="P25" s="20"/>
      <c r="Q25" s="21"/>
      <c r="R25" s="22" t="s">
        <v>76</v>
      </c>
      <c r="S25" s="23">
        <f t="shared" si="2"/>
        <v>5011</v>
      </c>
      <c r="T25" s="9">
        <f t="shared" si="3"/>
        <v>0</v>
      </c>
      <c r="U25" s="8" t="str">
        <f t="shared" si="4"/>
        <v>AGEC</v>
      </c>
      <c r="V25" s="9">
        <f t="shared" si="5"/>
        <v>0</v>
      </c>
    </row>
    <row r="26" spans="2:22" ht="16" thickTop="1" x14ac:dyDescent="0.35">
      <c r="B26" s="98" t="s">
        <v>77</v>
      </c>
      <c r="C26" s="98"/>
      <c r="D26" s="98"/>
      <c r="E26" s="60"/>
      <c r="F26" s="6" t="s">
        <v>14</v>
      </c>
      <c r="G26" s="6" t="s">
        <v>15</v>
      </c>
      <c r="H26" s="6"/>
      <c r="I26" s="6" t="s">
        <v>16</v>
      </c>
      <c r="J26" s="6"/>
      <c r="K26" s="6" t="s">
        <v>17</v>
      </c>
      <c r="L26" s="7" t="s">
        <v>18</v>
      </c>
      <c r="M26" s="7"/>
      <c r="N26" s="7" t="s">
        <v>19</v>
      </c>
      <c r="P26" s="20"/>
      <c r="Q26" s="21"/>
      <c r="R26" s="22" t="s">
        <v>78</v>
      </c>
      <c r="S26" s="23"/>
      <c r="T26" s="9"/>
      <c r="U26" s="8"/>
      <c r="V26" s="9"/>
    </row>
    <row r="27" spans="2:22" x14ac:dyDescent="0.35">
      <c r="B27" s="61" t="s">
        <v>55</v>
      </c>
      <c r="C27" s="62" t="s">
        <v>25</v>
      </c>
      <c r="D27" s="12" t="s">
        <v>79</v>
      </c>
      <c r="F27" s="13"/>
      <c r="G27" s="13"/>
      <c r="H27" s="1"/>
      <c r="I27" s="14"/>
      <c r="J27" s="1"/>
      <c r="K27" s="14"/>
      <c r="L27" s="15" t="str">
        <f t="shared" ref="L27:L33" si="6">IF(K27="","[X]",VLOOKUP(K27,$P$10:$Q$28,2,FALSE))</f>
        <v>[X]</v>
      </c>
      <c r="M27" s="16"/>
      <c r="N27" s="16" t="str">
        <f t="shared" ref="N27:N33" si="7">IF(OR(L27="[X]",L27="NA"),"NA ",I27*L27)</f>
        <v xml:space="preserve">NA </v>
      </c>
      <c r="P27" s="20"/>
      <c r="Q27" s="21"/>
      <c r="R27" s="22" t="s">
        <v>80</v>
      </c>
      <c r="S27" s="23" t="str">
        <f t="shared" si="2"/>
        <v>NUM</v>
      </c>
      <c r="T27" s="9">
        <f t="shared" si="3"/>
        <v>0</v>
      </c>
      <c r="U27" s="8" t="str">
        <f t="shared" si="4"/>
        <v>AGEC</v>
      </c>
      <c r="V27" s="9">
        <f t="shared" si="5"/>
        <v>0</v>
      </c>
    </row>
    <row r="28" spans="2:22" x14ac:dyDescent="0.35">
      <c r="B28" s="61" t="s">
        <v>55</v>
      </c>
      <c r="C28" s="62" t="s">
        <v>25</v>
      </c>
      <c r="D28" s="12" t="s">
        <v>81</v>
      </c>
      <c r="F28" s="13"/>
      <c r="G28" s="13"/>
      <c r="H28" s="1"/>
      <c r="I28" s="14"/>
      <c r="J28" s="1"/>
      <c r="K28" s="14"/>
      <c r="L28" s="15" t="str">
        <f t="shared" si="6"/>
        <v>[X]</v>
      </c>
      <c r="M28" s="16"/>
      <c r="N28" s="16" t="str">
        <f t="shared" si="7"/>
        <v xml:space="preserve">NA </v>
      </c>
      <c r="P28" s="53"/>
      <c r="Q28" s="54"/>
      <c r="R28" s="63" t="s">
        <v>82</v>
      </c>
      <c r="S28" s="23" t="str">
        <f t="shared" si="2"/>
        <v>NUM</v>
      </c>
      <c r="T28" s="9">
        <f t="shared" si="3"/>
        <v>0</v>
      </c>
      <c r="U28" s="8" t="str">
        <f t="shared" si="4"/>
        <v>AGEC</v>
      </c>
      <c r="V28" s="9">
        <f t="shared" si="5"/>
        <v>0</v>
      </c>
    </row>
    <row r="29" spans="2:22" ht="15" thickBot="1" x14ac:dyDescent="0.4">
      <c r="B29" s="61" t="s">
        <v>55</v>
      </c>
      <c r="C29" s="12" t="s">
        <v>25</v>
      </c>
      <c r="D29" s="12" t="s">
        <v>83</v>
      </c>
      <c r="F29" s="13"/>
      <c r="G29" s="13"/>
      <c r="H29" s="1"/>
      <c r="I29" s="14"/>
      <c r="J29" s="1"/>
      <c r="K29" s="14"/>
      <c r="L29" s="15" t="str">
        <f t="shared" si="6"/>
        <v>[X]</v>
      </c>
      <c r="M29" s="16"/>
      <c r="N29" s="16" t="str">
        <f t="shared" si="7"/>
        <v xml:space="preserve">NA </v>
      </c>
      <c r="S29" s="23" t="str">
        <f t="shared" si="2"/>
        <v>NUM</v>
      </c>
      <c r="T29" s="9">
        <f t="shared" si="3"/>
        <v>0</v>
      </c>
      <c r="U29" s="8" t="str">
        <f t="shared" si="4"/>
        <v>AGEC</v>
      </c>
      <c r="V29" s="9">
        <f t="shared" si="5"/>
        <v>0</v>
      </c>
    </row>
    <row r="30" spans="2:22" ht="16" thickTop="1" x14ac:dyDescent="0.35">
      <c r="B30" s="98" t="s">
        <v>84</v>
      </c>
      <c r="C30" s="98"/>
      <c r="D30" s="98"/>
      <c r="E30" s="60"/>
      <c r="F30" s="6" t="s">
        <v>14</v>
      </c>
      <c r="G30" s="6" t="s">
        <v>15</v>
      </c>
      <c r="H30" s="6"/>
      <c r="I30" s="6" t="s">
        <v>16</v>
      </c>
      <c r="J30" s="6"/>
      <c r="K30" s="6" t="s">
        <v>17</v>
      </c>
      <c r="L30" s="7" t="s">
        <v>18</v>
      </c>
      <c r="M30" s="7"/>
      <c r="N30" s="7" t="s">
        <v>19</v>
      </c>
      <c r="S30" s="17"/>
      <c r="T30" s="64"/>
      <c r="U30" s="17"/>
      <c r="V30" s="18"/>
    </row>
    <row r="31" spans="2:22" x14ac:dyDescent="0.35">
      <c r="B31" s="11" t="s">
        <v>24</v>
      </c>
      <c r="C31" s="12" t="s">
        <v>25</v>
      </c>
      <c r="D31" s="12" t="s">
        <v>85</v>
      </c>
      <c r="F31" s="13"/>
      <c r="G31" s="13"/>
      <c r="H31" s="1"/>
      <c r="I31" s="14"/>
      <c r="J31" s="1"/>
      <c r="K31" s="14"/>
      <c r="L31" s="15" t="str">
        <f t="shared" si="6"/>
        <v>[X]</v>
      </c>
      <c r="M31" s="16"/>
      <c r="N31" s="16" t="str">
        <f t="shared" si="7"/>
        <v xml:space="preserve">NA </v>
      </c>
      <c r="S31" s="23" t="str">
        <f t="shared" ref="S31:S33" si="8">C31</f>
        <v>NUM</v>
      </c>
      <c r="T31" s="9">
        <f t="shared" ref="T31:T33" si="9">IF(AND(L31&lt;&gt;"[X]",S31&lt;5000),I31,0)</f>
        <v>0</v>
      </c>
      <c r="U31" s="8" t="str">
        <f t="shared" ref="U31:U33" si="10">B31</f>
        <v>ALPH</v>
      </c>
      <c r="V31" s="9">
        <f t="shared" ref="V31:V32" si="11">IF(AND(L31&lt;&gt;"[X]",U31="AGEC"),I31,0)</f>
        <v>0</v>
      </c>
    </row>
    <row r="32" spans="2:22" x14ac:dyDescent="0.35">
      <c r="B32" s="11" t="s">
        <v>24</v>
      </c>
      <c r="C32" s="12" t="s">
        <v>25</v>
      </c>
      <c r="D32" s="12" t="s">
        <v>86</v>
      </c>
      <c r="F32" s="13"/>
      <c r="G32" s="13"/>
      <c r="H32" s="1"/>
      <c r="I32" s="14"/>
      <c r="J32" s="1"/>
      <c r="K32" s="14"/>
      <c r="L32" s="15" t="str">
        <f t="shared" si="6"/>
        <v>[X]</v>
      </c>
      <c r="M32" s="16"/>
      <c r="N32" s="16" t="str">
        <f t="shared" si="7"/>
        <v xml:space="preserve">NA </v>
      </c>
      <c r="S32" s="23" t="str">
        <f t="shared" si="8"/>
        <v>NUM</v>
      </c>
      <c r="T32" s="9">
        <f t="shared" si="9"/>
        <v>0</v>
      </c>
      <c r="U32" s="8" t="str">
        <f t="shared" si="10"/>
        <v>ALPH</v>
      </c>
      <c r="V32" s="9">
        <f t="shared" si="11"/>
        <v>0</v>
      </c>
    </row>
    <row r="33" spans="2:22" ht="15" thickBot="1" x14ac:dyDescent="0.4">
      <c r="B33" s="61" t="s">
        <v>24</v>
      </c>
      <c r="C33" s="62" t="s">
        <v>25</v>
      </c>
      <c r="D33" s="12" t="s">
        <v>87</v>
      </c>
      <c r="E33" s="31"/>
      <c r="F33" s="13"/>
      <c r="G33" s="13"/>
      <c r="H33" s="3"/>
      <c r="I33" s="65"/>
      <c r="J33" s="3"/>
      <c r="K33" s="65"/>
      <c r="L33" s="59" t="str">
        <f t="shared" si="6"/>
        <v>[X]</v>
      </c>
      <c r="M33" s="33"/>
      <c r="N33" s="33" t="str">
        <f t="shared" si="7"/>
        <v xml:space="preserve">NA </v>
      </c>
      <c r="P33" s="46"/>
      <c r="Q33" s="66"/>
      <c r="S33" s="23" t="str">
        <f t="shared" si="8"/>
        <v>NUM</v>
      </c>
      <c r="T33" s="9">
        <f t="shared" si="9"/>
        <v>0</v>
      </c>
      <c r="U33" s="8" t="str">
        <f t="shared" si="10"/>
        <v>ALPH</v>
      </c>
      <c r="V33" s="9">
        <f>IF(AND(L33&lt;&gt;"[X]",U33="AGEC"),I33,0)</f>
        <v>0</v>
      </c>
    </row>
    <row r="34" spans="2:22" ht="16" thickTop="1" x14ac:dyDescent="0.35">
      <c r="B34" s="97" t="s">
        <v>88</v>
      </c>
      <c r="C34" s="97"/>
      <c r="D34" s="97"/>
      <c r="F34" s="99" t="s">
        <v>37</v>
      </c>
      <c r="G34" s="99"/>
      <c r="H34" s="67"/>
      <c r="I34" s="16">
        <f>SUMIF(L18:L33,"&gt;=0",I18:I33)</f>
        <v>0</v>
      </c>
      <c r="J34" s="30"/>
      <c r="K34" s="89" t="s">
        <v>89</v>
      </c>
      <c r="L34" s="89"/>
      <c r="M34" s="16"/>
      <c r="N34" s="16">
        <f>SUMIF(K18:K33,"T",I18:I33)</f>
        <v>0</v>
      </c>
      <c r="P34" s="55"/>
      <c r="Q34" s="66"/>
      <c r="S34" s="68" t="s">
        <v>90</v>
      </c>
      <c r="T34" s="69">
        <f>SUM(T18:T29,T31:T33)</f>
        <v>0</v>
      </c>
      <c r="U34" s="68" t="s">
        <v>91</v>
      </c>
      <c r="V34" s="69">
        <f>SUM(V18:V29,V31:V33)</f>
        <v>0</v>
      </c>
    </row>
    <row r="35" spans="2:22" x14ac:dyDescent="0.35">
      <c r="B35" s="60"/>
      <c r="C35" s="60"/>
      <c r="D35" s="60"/>
      <c r="F35" s="89" t="s">
        <v>41</v>
      </c>
      <c r="G35" s="89"/>
      <c r="H35" s="67"/>
      <c r="I35" s="16">
        <f>SUMIF(L18:L33,"&gt;1.34",I18:I33)</f>
        <v>0</v>
      </c>
      <c r="J35" s="30"/>
      <c r="K35" s="89" t="s">
        <v>92</v>
      </c>
      <c r="L35" s="89"/>
      <c r="M35" s="16"/>
      <c r="N35" s="16">
        <f>SUMIF(K18:K33,"I",I18:I33)</f>
        <v>0</v>
      </c>
      <c r="P35" s="46"/>
      <c r="Q35" s="66"/>
    </row>
    <row r="36" spans="2:22" x14ac:dyDescent="0.35">
      <c r="B36" s="60"/>
      <c r="C36" s="60"/>
      <c r="D36" s="60"/>
      <c r="F36" s="89" t="s">
        <v>45</v>
      </c>
      <c r="G36" s="89"/>
      <c r="H36" s="67"/>
      <c r="I36" s="15">
        <f>SUMPRODUCT(I18:I33,L18:L33)</f>
        <v>0</v>
      </c>
      <c r="J36" s="30"/>
      <c r="K36" s="89" t="s">
        <v>93</v>
      </c>
      <c r="L36" s="89"/>
      <c r="M36" s="16"/>
      <c r="N36" s="16">
        <f>SUMIF(K18:K33,"R",I18:I33)</f>
        <v>0</v>
      </c>
      <c r="P36" s="46"/>
      <c r="Q36" s="66"/>
    </row>
    <row r="37" spans="2:22" x14ac:dyDescent="0.35">
      <c r="B37" s="60"/>
      <c r="C37" s="60"/>
      <c r="D37" s="60"/>
      <c r="F37" s="89" t="s">
        <v>38</v>
      </c>
      <c r="G37" s="89"/>
      <c r="H37" s="67"/>
      <c r="I37" s="15" t="str">
        <f>IF(I34=0,"NA",I36/I34)</f>
        <v>NA</v>
      </c>
      <c r="J37" s="30"/>
      <c r="K37" s="89" t="s">
        <v>94</v>
      </c>
      <c r="L37" s="89"/>
      <c r="N37" s="16">
        <f>SUMIF(K18:K33,"S",I18:I33)</f>
        <v>0</v>
      </c>
      <c r="P37" s="46"/>
      <c r="Q37" s="66"/>
    </row>
    <row r="38" spans="2:22" x14ac:dyDescent="0.35">
      <c r="B38" s="60"/>
      <c r="C38" s="60"/>
      <c r="D38" s="60"/>
      <c r="F38" s="89" t="s">
        <v>95</v>
      </c>
      <c r="G38" s="89"/>
      <c r="H38" s="67"/>
      <c r="I38" s="70">
        <f>SUMIF(K18:K33,"E",I18:I33)</f>
        <v>0</v>
      </c>
      <c r="J38" s="30"/>
      <c r="K38" s="89" t="s">
        <v>96</v>
      </c>
      <c r="L38" s="89"/>
      <c r="M38" s="16"/>
      <c r="N38" s="70">
        <f>I35+I38+N34+N35+N36+N37</f>
        <v>0</v>
      </c>
      <c r="P38" s="46"/>
      <c r="Q38" s="66"/>
    </row>
    <row r="39" spans="2:22" ht="15" thickBot="1" x14ac:dyDescent="0.4">
      <c r="B39" s="31"/>
      <c r="C39" s="31"/>
      <c r="D39" s="31"/>
      <c r="E39" s="31"/>
      <c r="F39" s="90" t="s">
        <v>97</v>
      </c>
      <c r="G39" s="90"/>
      <c r="H39" s="31"/>
      <c r="I39" s="33">
        <f>T34</f>
        <v>0</v>
      </c>
      <c r="J39" s="33"/>
      <c r="K39" s="90" t="s">
        <v>98</v>
      </c>
      <c r="L39" s="90"/>
      <c r="M39" s="31"/>
      <c r="N39" s="33">
        <f>V34</f>
        <v>0</v>
      </c>
      <c r="P39" s="46"/>
      <c r="Q39" s="66"/>
    </row>
    <row r="40" spans="2:22" ht="15" thickTop="1" x14ac:dyDescent="0.35">
      <c r="P40" s="46"/>
      <c r="Q40" s="66"/>
    </row>
    <row r="41" spans="2:22" ht="15.5" x14ac:dyDescent="0.35">
      <c r="B41" s="91" t="s">
        <v>99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3"/>
      <c r="P41" s="46"/>
      <c r="Q41" s="66"/>
    </row>
    <row r="42" spans="2:22" ht="15.5" x14ac:dyDescent="0.35">
      <c r="B42" s="94" t="s">
        <v>100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  <c r="P42" s="46"/>
      <c r="Q42" s="66"/>
    </row>
    <row r="43" spans="2:22" ht="15.5" x14ac:dyDescent="0.35">
      <c r="B43" s="83" t="s">
        <v>101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P43" s="46"/>
      <c r="Q43" s="66"/>
    </row>
    <row r="44" spans="2:22" ht="15.5" x14ac:dyDescent="0.35">
      <c r="B44" s="83" t="s">
        <v>102</v>
      </c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P44" s="46"/>
      <c r="Q44" s="66"/>
    </row>
    <row r="45" spans="2:22" ht="12.75" customHeight="1" x14ac:dyDescent="0.35">
      <c r="B45" s="83" t="s">
        <v>103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P45" s="46"/>
      <c r="Q45" s="66"/>
    </row>
    <row r="46" spans="2:22" ht="12.75" customHeight="1" x14ac:dyDescent="0.35">
      <c r="B46" s="86" t="s">
        <v>104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8"/>
      <c r="P46" s="46"/>
      <c r="Q46" s="66"/>
    </row>
    <row r="47" spans="2:22" ht="14.25" customHeight="1" x14ac:dyDescent="0.35"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  <row r="48" spans="2:22" ht="14.25" customHeight="1" x14ac:dyDescent="0.35">
      <c r="B48" s="77" t="s">
        <v>105</v>
      </c>
      <c r="C48" s="77"/>
      <c r="D48" s="77"/>
      <c r="E48" s="77"/>
      <c r="F48" s="77"/>
      <c r="I48" s="77" t="s">
        <v>106</v>
      </c>
      <c r="J48" s="77"/>
      <c r="K48" s="77"/>
      <c r="L48" s="77"/>
      <c r="M48" s="77"/>
    </row>
    <row r="49" spans="2:14" x14ac:dyDescent="0.35">
      <c r="B49" s="24"/>
      <c r="C49" s="24"/>
      <c r="D49" s="24"/>
      <c r="E49" s="24"/>
      <c r="F49" s="24"/>
      <c r="I49" s="24"/>
      <c r="J49" s="24"/>
      <c r="K49" s="24"/>
      <c r="L49" s="24"/>
      <c r="M49" s="24"/>
      <c r="N49" s="24"/>
    </row>
    <row r="50" spans="2:14" ht="21.75" customHeight="1" x14ac:dyDescent="0.35"/>
    <row r="51" spans="2:14" x14ac:dyDescent="0.35">
      <c r="B51" s="71" t="s">
        <v>107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3"/>
    </row>
    <row r="52" spans="2:14" x14ac:dyDescent="0.35"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8"/>
    </row>
    <row r="53" spans="2:14" x14ac:dyDescent="0.35"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8"/>
    </row>
    <row r="54" spans="2:14" x14ac:dyDescent="0.35"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8"/>
    </row>
    <row r="55" spans="2:14" x14ac:dyDescent="0.35">
      <c r="B55" s="74"/>
      <c r="N55" s="75"/>
    </row>
    <row r="56" spans="2:14" x14ac:dyDescent="0.35">
      <c r="B56" s="74"/>
      <c r="N56" s="75"/>
    </row>
    <row r="57" spans="2:14" x14ac:dyDescent="0.35">
      <c r="B57" s="74"/>
      <c r="N57" s="75"/>
    </row>
    <row r="58" spans="2:14" x14ac:dyDescent="0.35">
      <c r="B58" s="74"/>
      <c r="N58" s="75"/>
    </row>
    <row r="59" spans="2:14" x14ac:dyDescent="0.35">
      <c r="B59" s="79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1"/>
    </row>
    <row r="60" spans="2:14" x14ac:dyDescent="0.35">
      <c r="B60" s="77" t="s">
        <v>108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</row>
    <row r="62" spans="2:14" x14ac:dyDescent="0.35">
      <c r="B62" s="24"/>
      <c r="C62" s="24"/>
      <c r="D62" s="24"/>
      <c r="F62" s="24"/>
      <c r="G62" s="24"/>
      <c r="H62" s="24"/>
      <c r="I62" s="24"/>
      <c r="K62" s="24"/>
      <c r="L62" s="24"/>
      <c r="M62" s="24"/>
      <c r="N62" s="24"/>
    </row>
    <row r="63" spans="2:14" x14ac:dyDescent="0.35">
      <c r="B63" s="82" t="s">
        <v>109</v>
      </c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</row>
  </sheetData>
  <mergeCells count="58">
    <mergeCell ref="B3:G3"/>
    <mergeCell ref="I3:J3"/>
    <mergeCell ref="K3:N3"/>
    <mergeCell ref="B4:G4"/>
    <mergeCell ref="I4:J4"/>
    <mergeCell ref="K4:N4"/>
    <mergeCell ref="P8:V8"/>
    <mergeCell ref="B5:G5"/>
    <mergeCell ref="I5:J5"/>
    <mergeCell ref="K5:N5"/>
    <mergeCell ref="B6:G6"/>
    <mergeCell ref="I6:J6"/>
    <mergeCell ref="K6:N6"/>
    <mergeCell ref="B7:G7"/>
    <mergeCell ref="I7:J7"/>
    <mergeCell ref="K7:N7"/>
    <mergeCell ref="B8:G8"/>
    <mergeCell ref="K8:N8"/>
    <mergeCell ref="B34:D34"/>
    <mergeCell ref="F34:G34"/>
    <mergeCell ref="K34:L34"/>
    <mergeCell ref="S9:T9"/>
    <mergeCell ref="U9:V9"/>
    <mergeCell ref="B14:D14"/>
    <mergeCell ref="F14:G14"/>
    <mergeCell ref="K14:L14"/>
    <mergeCell ref="F15:G15"/>
    <mergeCell ref="K15:L15"/>
    <mergeCell ref="F16:G16"/>
    <mergeCell ref="K16:L16"/>
    <mergeCell ref="B17:D17"/>
    <mergeCell ref="B26:D26"/>
    <mergeCell ref="B30:D30"/>
    <mergeCell ref="B42:N42"/>
    <mergeCell ref="F35:G35"/>
    <mergeCell ref="K35:L35"/>
    <mergeCell ref="F36:G36"/>
    <mergeCell ref="K36:L36"/>
    <mergeCell ref="F37:G37"/>
    <mergeCell ref="K37:L37"/>
    <mergeCell ref="F38:G38"/>
    <mergeCell ref="K38:L38"/>
    <mergeCell ref="F39:G39"/>
    <mergeCell ref="K39:L39"/>
    <mergeCell ref="B41:N41"/>
    <mergeCell ref="B63:N63"/>
    <mergeCell ref="B43:N43"/>
    <mergeCell ref="B44:N44"/>
    <mergeCell ref="B45:N45"/>
    <mergeCell ref="B46:N46"/>
    <mergeCell ref="B47:N47"/>
    <mergeCell ref="B48:F48"/>
    <mergeCell ref="I48:M48"/>
    <mergeCell ref="B52:N52"/>
    <mergeCell ref="B53:N53"/>
    <mergeCell ref="B54:N54"/>
    <mergeCell ref="B59:N59"/>
    <mergeCell ref="B60:N60"/>
  </mergeCells>
  <dataValidations count="13">
    <dataValidation type="list" allowBlank="1" showInputMessage="1" showErrorMessage="1" promptTitle="Completed Semester" prompt="Click dropdown to indicate semester when class was completed" sqref="G10:G13 G18:G25 G27:G29 G31:G33" xr:uid="{3474305A-7C1D-47D2-9094-D48C4CDFB7FB}">
      <formula1>$R$10:$R$28</formula1>
    </dataValidation>
    <dataValidation type="list" allowBlank="1" showInputMessage="1" showErrorMessage="1" promptTitle="Scheduled Semester" prompt="Click dropdown to indicate semester for which class is scheduled" sqref="F10:F13 F18:F25 F27:F29 F31:F33" xr:uid="{BFDE228D-3881-4ACB-9312-250067546173}">
      <formula1>$R$10:$R$28</formula1>
    </dataValidation>
    <dataValidation allowBlank="1" showInputMessage="1" showErrorMessage="1" promptTitle="Course NUMERIC Code" prompt="Enter 4-digit course number, e.g., 3033" sqref="C10:C13 C27:C29 C31:C33" xr:uid="{D37FD12F-2CC9-4F88-83E5-F7AE76107A04}"/>
    <dataValidation allowBlank="1" showInputMessage="1" showErrorMessage="1" promptTitle="Departmental ALPHA Code" prompt="Enter 4-digit alpha code for course, e.g., ECON" sqref="B10:B13 B27:B29 B31:B33" xr:uid="{6CBD6EEA-2160-423A-9AF4-3B091464B6D0}"/>
    <dataValidation allowBlank="1" showInputMessage="1" showErrorMessage="1" promptTitle="Explanation of Data Entry:" prompt="Col 1:  Letter grade (drop-down)._x000a_Col 2:  [X] Don't touch.  Cell formula computes grade points._x000a_Col 3:  Credit hours._x000a_Col 4:  Alpha code for course._x000a_Col 5:  Numeric code for course._x000a_Col 6:  Course title." sqref="O7" xr:uid="{57639BFF-6137-4EB5-97C8-11AF4E68A790}"/>
    <dataValidation type="list" errorStyle="warning" allowBlank="1" showInputMessage="1" showErrorMessage="1" errorTitle="Incorrect Grade Entry" error="Enter letter grade or leave blank (use &quot;escape&quot; or click &quot;cancel&quot;)." promptTitle="Grade Entry" prompt="Click dropdown for letter grade (A , A- , B+ , B , B- , C+...F) _x000a_or _x000a_W = withdrew_x000a_I = incomplete, _x000a_T = transfer, _x000a_E = currently enrolled_x000a_R = registered (thesis)_x000a_S = satisfactory (seminar)_x000a_or leave blank (&quot;escape&quot;)" sqref="K10:K13" xr:uid="{1B433315-94D8-4203-87FE-FF4256900E61}">
      <formula1>$P$10:$P$28</formula1>
    </dataValidation>
    <dataValidation type="whole" errorStyle="warning" allowBlank="1" showInputMessage="1" showErrorMessage="1" error="Enter a whole number between 0 and 6." promptTitle="Credit Hours" prompt="Enter thesis credit hours for each semester" sqref="I22:I24" xr:uid="{C3CD614C-92E4-4968-942E-5C35C25B7A20}">
      <formula1>0</formula1>
      <formula2>6</formula2>
    </dataValidation>
    <dataValidation type="whole" errorStyle="warning" allowBlank="1" showInputMessage="1" showErrorMessage="1" error="Enter a whole number between 0 and 6." promptTitle="Credit Hours" prompt="Enter credit hours for each deficiency course" sqref="I10:I13" xr:uid="{8619BC02-6F80-4EAC-B219-747904EBC833}">
      <formula1>0</formula1>
      <formula2>6</formula2>
    </dataValidation>
    <dataValidation type="list" errorStyle="warning" allowBlank="1" showInputMessage="1" showErrorMessage="1" errorTitle="Incorrect Grade Entry" error="Enter letter grade or leave blank (use &quot;escape&quot; or click &quot;cancel&quot;)." promptTitle="Grade Entry" prompt="Click drowdown for letter grade (A, A-, B+, B, B-, C+...F) _x000a_or _x000a_W = withdrew_x000a_I = incomplete, _x000a_T = transfer, _x000a_E = currently enrolled_x000a_R = registered (thesis)_x000a_S = satisfactory (seminar)_x000a_or leave blank (&quot;escape&quot;)" sqref="K18:K25 K27:K29 K31:K33" xr:uid="{701574BC-93FD-4DF7-967D-88C99846EEB5}">
      <formula1>$P$10:$P$28</formula1>
    </dataValidation>
    <dataValidation allowBlank="1" showInputMessage="1" showErrorMessage="1" promptTitle="Data Entry Instructions:" prompt="Enter information only into yellow shaded cells._x000a_Don't touch cells with red lettering, [X], or NA._x000a_These cells contain formulae." sqref="K8:N8" xr:uid="{FFEE2B16-C01F-43A2-B6AC-09ADCD60C115}"/>
    <dataValidation allowBlank="1" showInputMessage="1" showErrorMessage="1" promptTitle="Course Title" prompt="Enter catalog title for deficiency course" sqref="D10:D13" xr:uid="{58FCFEAA-3982-4EE3-94AF-9F493BA415DF}"/>
    <dataValidation type="whole" errorStyle="warning" allowBlank="1" showInputMessage="1" showErrorMessage="1" error="Enter a whole number between 0 and 6." promptTitle="Credit Hours" prompt="Enter credit hours for each elective" sqref="I27:I29 I31:I33" xr:uid="{5E74DDF8-3A84-4C68-9503-0F9E5BDDB105}">
      <formula1>0</formula1>
      <formula2>6</formula2>
    </dataValidation>
    <dataValidation allowBlank="1" showInputMessage="1" showErrorMessage="1" promptTitle="Course Title" prompt="Enter catalog title for elective course" sqref="D27:D29 D31:D33" xr:uid="{B880728B-347E-43D4-919F-9F9AD49D291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agec_21-22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Ritter</dc:creator>
  <cp:lastModifiedBy>Debbie Ritter</cp:lastModifiedBy>
  <dcterms:created xsi:type="dcterms:W3CDTF">2021-08-03T16:01:43Z</dcterms:created>
  <dcterms:modified xsi:type="dcterms:W3CDTF">2021-08-03T16:37:39Z</dcterms:modified>
</cp:coreProperties>
</file>